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2024" sheetId="5" r:id="rId1"/>
    <sheet name="2025-2026" sheetId="6" state="hidden" r:id="rId2"/>
  </sheets>
  <definedNames>
    <definedName name="_xlnm.Print_Area" localSheetId="0">'2024'!$A$1:$N$17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5" l="1"/>
  <c r="C17" i="5" l="1"/>
  <c r="N17" i="5"/>
  <c r="L17" i="5"/>
  <c r="M17" i="5"/>
  <c r="G17" i="5"/>
  <c r="E11" i="5"/>
  <c r="D11" i="5"/>
  <c r="K17" i="5" l="1"/>
  <c r="E10" i="5"/>
  <c r="N12" i="5"/>
  <c r="N15" i="5"/>
  <c r="L16" i="5"/>
  <c r="L11" i="5" s="1"/>
  <c r="M16" i="5"/>
  <c r="M11" i="5" s="1"/>
  <c r="F16" i="5"/>
  <c r="N16" i="5" l="1"/>
  <c r="N11" i="5" s="1"/>
  <c r="F11" i="5"/>
  <c r="C16" i="5"/>
  <c r="C15" i="5"/>
  <c r="J14" i="5"/>
  <c r="J11" i="5" s="1"/>
  <c r="G16" i="5" l="1"/>
  <c r="K16" i="5" l="1"/>
  <c r="N13" i="5" l="1"/>
  <c r="M13" i="5"/>
  <c r="L13" i="5"/>
  <c r="G14" i="5"/>
  <c r="K13" i="5" l="1"/>
  <c r="C12" i="5" l="1"/>
  <c r="C14" i="5"/>
  <c r="C11" i="5" l="1"/>
  <c r="K14" i="5"/>
  <c r="N10" i="5"/>
  <c r="J11" i="6" l="1"/>
  <c r="Z10" i="6" l="1"/>
  <c r="J10" i="6"/>
  <c r="I10" i="6"/>
  <c r="H10" i="6"/>
  <c r="F10" i="6"/>
  <c r="E10" i="6"/>
  <c r="D10" i="6"/>
  <c r="N10" i="6" l="1"/>
  <c r="F10" i="5"/>
  <c r="O12" i="5"/>
  <c r="V11" i="5"/>
  <c r="V10" i="5" s="1"/>
  <c r="R11" i="5"/>
  <c r="R10" i="5" s="1"/>
  <c r="Q11" i="5"/>
  <c r="Q10" i="5" s="1"/>
  <c r="P11" i="5"/>
  <c r="P10" i="5" s="1"/>
  <c r="J10" i="5"/>
  <c r="D10" i="5"/>
  <c r="U12" i="5" l="1"/>
  <c r="T12" i="5"/>
  <c r="T11" i="5" s="1"/>
  <c r="C10" i="5"/>
  <c r="O11" i="5"/>
  <c r="O10" i="5" s="1"/>
  <c r="O11" i="6"/>
  <c r="M11" i="6"/>
  <c r="L11" i="6"/>
  <c r="G11" i="6"/>
  <c r="C11" i="6"/>
  <c r="R10" i="6"/>
  <c r="R9" i="6" s="1"/>
  <c r="Q10" i="6"/>
  <c r="Q9" i="6" s="1"/>
  <c r="P10" i="6"/>
  <c r="P9" i="6" s="1"/>
  <c r="I9" i="6"/>
  <c r="H9" i="6"/>
  <c r="F9" i="6"/>
  <c r="J9" i="6"/>
  <c r="E9" i="6"/>
  <c r="D9" i="6"/>
  <c r="T11" i="6" l="1"/>
  <c r="X11" i="6" s="1"/>
  <c r="X10" i="6" s="1"/>
  <c r="L10" i="6"/>
  <c r="U11" i="6"/>
  <c r="Y11" i="6" s="1"/>
  <c r="Y10" i="6" s="1"/>
  <c r="Y9" i="6" s="1"/>
  <c r="M10" i="6"/>
  <c r="M9" i="6" s="1"/>
  <c r="S12" i="5"/>
  <c r="C10" i="6"/>
  <c r="U11" i="5"/>
  <c r="U10" i="5" s="1"/>
  <c r="T10" i="5"/>
  <c r="N9" i="6"/>
  <c r="Z9" i="6"/>
  <c r="V10" i="6"/>
  <c r="V9" i="6" s="1"/>
  <c r="C9" i="6"/>
  <c r="G10" i="6"/>
  <c r="G9" i="6" s="1"/>
  <c r="O10" i="6"/>
  <c r="O9" i="6" s="1"/>
  <c r="S11" i="6"/>
  <c r="K11" i="6"/>
  <c r="U10" i="6" l="1"/>
  <c r="U9" i="6" s="1"/>
  <c r="S11" i="5"/>
  <c r="S10" i="5" s="1"/>
  <c r="T10" i="6"/>
  <c r="T9" i="6" s="1"/>
  <c r="K10" i="6"/>
  <c r="K9" i="6" s="1"/>
  <c r="L9" i="6"/>
  <c r="W11" i="6"/>
  <c r="S10" i="6" l="1"/>
  <c r="S9" i="6" s="1"/>
  <c r="W10" i="6"/>
  <c r="W9" i="6" s="1"/>
  <c r="X9" i="6"/>
  <c r="I12" i="5"/>
  <c r="L10" i="5"/>
  <c r="H12" i="5"/>
  <c r="H11" i="5" s="1"/>
  <c r="K12" i="5"/>
  <c r="G12" i="5" l="1"/>
  <c r="H10" i="5"/>
  <c r="M10" i="5" l="1"/>
  <c r="I15" i="5"/>
  <c r="I11" i="5" s="1"/>
  <c r="K15" i="5"/>
  <c r="K11" i="5" s="1"/>
  <c r="K10" i="5" s="1"/>
  <c r="I10" i="5" l="1"/>
  <c r="G15" i="5"/>
  <c r="G11" i="5" s="1"/>
  <c r="G10" i="5" s="1"/>
</calcChain>
</file>

<file path=xl/comments1.xml><?xml version="1.0" encoding="utf-8"?>
<comments xmlns="http://schemas.openxmlformats.org/spreadsheetml/2006/main">
  <authors>
    <author>Автор</author>
  </authors>
  <commentLis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1494060,84 - прямой договор расторгли, 43299,44 дали рб по 4800, после возврата пашаева, 10722,84 доля МБ в возврате
</t>
        </r>
      </text>
    </comment>
  </commentList>
</comments>
</file>

<file path=xl/sharedStrings.xml><?xml version="1.0" encoding="utf-8"?>
<sst xmlns="http://schemas.openxmlformats.org/spreadsheetml/2006/main" count="85" uniqueCount="37">
  <si>
    <t>№ п/п</t>
  </si>
  <si>
    <t xml:space="preserve">Наименование </t>
  </si>
  <si>
    <t xml:space="preserve">Всего </t>
  </si>
  <si>
    <t>Федеральный бюджет (справочно)</t>
  </si>
  <si>
    <t>Республиканский бюджет Республики Алтай (справочно)</t>
  </si>
  <si>
    <t>Местный бюджет</t>
  </si>
  <si>
    <t>ВСЕГО</t>
  </si>
  <si>
    <t>1.1</t>
  </si>
  <si>
    <t>( рублей)</t>
  </si>
  <si>
    <t>Содержание, капитальный ремонт и ремонт автомобильных дорог общего пользования местного значения, в том числе дорожных сооружений на них, относящихся к муниципальной собственности</t>
  </si>
  <si>
    <t>1</t>
  </si>
  <si>
    <t>Дорожный фонд муниципального образования в части сохранения и развития автомобильных дорог и искусственных сооружений на них в рамках подпрограммы "Развитие внутренней инфраструктуры и обеспечение безопасности жизнедеятельности населения"  муниципальной программы "Повышение систем жизнеобеспечения
МО "Усть-Коксинский район" Республики Алтай
 в том числе:</t>
  </si>
  <si>
    <t xml:space="preserve">Сумма на 2023 год </t>
  </si>
  <si>
    <t xml:space="preserve"> изменения 2023 года</t>
  </si>
  <si>
    <t xml:space="preserve">С учетом изменений сумма на 2024 год </t>
  </si>
  <si>
    <t xml:space="preserve"> изменения 2024 года</t>
  </si>
  <si>
    <t xml:space="preserve"> Распределение бюджетных ассигнований Дорожного фонда муниципального образования «Усть-Коксинский район» Республики Алтай  на  2024  год</t>
  </si>
  <si>
    <t xml:space="preserve">Сумма на 2024 год </t>
  </si>
  <si>
    <t xml:space="preserve"> изменения 2025 года</t>
  </si>
  <si>
    <t xml:space="preserve">С учетом изменений сумма на 2025 год </t>
  </si>
  <si>
    <t xml:space="preserve">Сумма на 2026год </t>
  </si>
  <si>
    <t>Распределение бюджетных ассигнований Дорожного фонда муниципального образования «Усть-Коксинский район» Республики Алтай на плановый период 2025 и 2026 годов</t>
  </si>
  <si>
    <t xml:space="preserve">Сумма на 2025 год </t>
  </si>
  <si>
    <t>Приложение 6                                                                                            к  решению «О бюджете 
муниципального образования " Усть-Коксинский район"  РА на 2024 год   и плановый период 2025 и 2026 годов»</t>
  </si>
  <si>
    <t>1.2</t>
  </si>
  <si>
    <t>Содержание сетей наружного освещения  на объектах,  относящиеся к элементам обустройства автомобильных дорог</t>
  </si>
  <si>
    <t>1.3</t>
  </si>
  <si>
    <t>1.4</t>
  </si>
  <si>
    <t>Капитальный ремонт и ремонт автомобильных дорог общего пользования местного значения ( ремонт подъездного пути к новой  школес.Усть-Кокса, ул. Садовая, 2 на 275 учащихся)</t>
  </si>
  <si>
    <t>Капитальный ремонт и ремонт автомобильных дорог общего пользования местного значения ( ремонт подъездного пути к новой  школес.Усть-Кокса, ул. Садовая, 2 на 275 учащихся) МК 3 от 13.10.2022г.</t>
  </si>
  <si>
    <t>1.1.1</t>
  </si>
  <si>
    <t xml:space="preserve"> платежи по лизингу</t>
  </si>
  <si>
    <t>1.5</t>
  </si>
  <si>
    <t xml:space="preserve"> Лабораторное обследование асфальтобетонного покрытия на объекте "Текущий ремонт подъездного пути к новой  школес.Усть-Кокса, ул. Садовая, 2"</t>
  </si>
  <si>
    <t>Приложение 3                                                                                                к решению "О внесении  изменений и дополнений"                             в  решение «О бюджете муниципального образования " Усть-Коксинский район"  РА на 2024 год   и плановый период 2025 и 2026 годов»</t>
  </si>
  <si>
    <t>Приложение  5                                                                                              к  решению «О бюджете 
муниципального образования " Усть-Коксинский район"  РА на 2024 год   и плановый период 2025 и 2026 годов»</t>
  </si>
  <si>
    <t>Содержание, капитальный ремонт и ремонт автомобильных дорог общего пользования местного значения, в том числе дорожных сооружений на них, относящихся к муниципальной собственностив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</si>
</sst>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47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justify" vertical="center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4" fillId="0" borderId="0" xfId="1" applyFont="1" applyBorder="1" applyAlignment="1">
      <alignment horizontal="justify" vertical="center" wrapText="1"/>
    </xf>
    <xf numFmtId="0" fontId="5" fillId="0" borderId="0" xfId="1" applyFont="1" applyAlignment="1">
      <alignment vertical="top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4" fillId="0" borderId="1" xfId="1" applyNumberFormat="1" applyFont="1" applyFill="1" applyBorder="1" applyAlignment="1" applyProtection="1">
      <alignment horizontal="justify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wrapText="1"/>
    </xf>
    <xf numFmtId="4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vertical="center" wrapText="1"/>
    </xf>
    <xf numFmtId="0" fontId="2" fillId="0" borderId="0" xfId="1" applyFont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2" fontId="2" fillId="0" borderId="0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justify" vertical="center" wrapText="1"/>
    </xf>
    <xf numFmtId="0" fontId="2" fillId="0" borderId="1" xfId="1" applyNumberFormat="1" applyFont="1" applyFill="1" applyBorder="1" applyAlignment="1" applyProtection="1">
      <alignment vertical="top" wrapText="1"/>
    </xf>
    <xf numFmtId="4" fontId="2" fillId="0" borderId="0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topLeftCell="A10" zoomScale="110" zoomScaleNormal="100" zoomScaleSheetLayoutView="110" workbookViewId="0">
      <selection activeCell="I14" sqref="I14"/>
    </sheetView>
  </sheetViews>
  <sheetFormatPr defaultColWidth="8.85546875" defaultRowHeight="12.75" x14ac:dyDescent="0.25"/>
  <cols>
    <col min="1" max="1" width="5.85546875" style="1" customWidth="1"/>
    <col min="2" max="2" width="34.140625" style="2" customWidth="1"/>
    <col min="3" max="3" width="14" style="3" hidden="1" customWidth="1"/>
    <col min="4" max="4" width="12.42578125" style="3" hidden="1" customWidth="1"/>
    <col min="5" max="5" width="15" style="3" hidden="1" customWidth="1"/>
    <col min="6" max="6" width="13.85546875" style="3" hidden="1" customWidth="1"/>
    <col min="7" max="7" width="15.140625" style="3" customWidth="1"/>
    <col min="8" max="8" width="11.5703125" style="3" customWidth="1"/>
    <col min="9" max="9" width="12.7109375" style="3" customWidth="1"/>
    <col min="10" max="10" width="13.85546875" style="3" customWidth="1"/>
    <col min="11" max="11" width="13" style="3" customWidth="1"/>
    <col min="12" max="12" width="13.140625" style="3" customWidth="1"/>
    <col min="13" max="13" width="13.85546875" style="3" customWidth="1"/>
    <col min="14" max="14" width="12.85546875" style="3" customWidth="1"/>
    <col min="15" max="18" width="13.28515625" style="3" hidden="1" customWidth="1"/>
    <col min="19" max="19" width="11.85546875" style="3" hidden="1" customWidth="1"/>
    <col min="20" max="20" width="12.42578125" style="3" hidden="1" customWidth="1"/>
    <col min="21" max="21" width="10.28515625" style="3" hidden="1" customWidth="1"/>
    <col min="22" max="22" width="13.42578125" style="3" hidden="1" customWidth="1"/>
    <col min="23" max="23" width="13.28515625" style="1" customWidth="1"/>
    <col min="24" max="24" width="12.5703125" style="1" customWidth="1"/>
    <col min="25" max="16384" width="8.85546875" style="1"/>
  </cols>
  <sheetData>
    <row r="1" spans="1:22" ht="64.5" customHeight="1" x14ac:dyDescent="0.25">
      <c r="K1" s="38" t="s">
        <v>34</v>
      </c>
      <c r="L1" s="38"/>
      <c r="M1" s="38"/>
      <c r="N1" s="38"/>
    </row>
    <row r="2" spans="1:22" ht="55.5" customHeight="1" x14ac:dyDescent="0.25">
      <c r="K2" s="38" t="s">
        <v>35</v>
      </c>
      <c r="L2" s="38"/>
      <c r="M2" s="38"/>
      <c r="N2" s="38"/>
    </row>
    <row r="3" spans="1:22" ht="12.75" hidden="1" customHeight="1" x14ac:dyDescent="0.25">
      <c r="B3" s="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34.15" customHeight="1" x14ac:dyDescent="0.25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4.5" hidden="1" customHeight="1" x14ac:dyDescent="0.2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5" hidden="1" customHeight="1" x14ac:dyDescent="0.25"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 x14ac:dyDescent="0.25">
      <c r="A7" s="40" t="s">
        <v>0</v>
      </c>
      <c r="B7" s="40" t="s">
        <v>1</v>
      </c>
      <c r="C7" s="41" t="s">
        <v>17</v>
      </c>
      <c r="D7" s="42"/>
      <c r="E7" s="42"/>
      <c r="F7" s="43"/>
      <c r="G7" s="41" t="s">
        <v>15</v>
      </c>
      <c r="H7" s="42"/>
      <c r="I7" s="42"/>
      <c r="J7" s="43"/>
      <c r="K7" s="41" t="s">
        <v>14</v>
      </c>
      <c r="L7" s="42"/>
      <c r="M7" s="42"/>
      <c r="N7" s="43"/>
      <c r="O7" s="41" t="s">
        <v>12</v>
      </c>
      <c r="P7" s="42"/>
      <c r="Q7" s="42"/>
      <c r="R7" s="43"/>
      <c r="S7" s="41" t="s">
        <v>13</v>
      </c>
      <c r="T7" s="42"/>
      <c r="U7" s="42"/>
      <c r="V7" s="43"/>
    </row>
    <row r="8" spans="1:22" ht="66" customHeight="1" x14ac:dyDescent="0.25">
      <c r="A8" s="40"/>
      <c r="B8" s="40"/>
      <c r="C8" s="30" t="s">
        <v>2</v>
      </c>
      <c r="D8" s="30" t="s">
        <v>3</v>
      </c>
      <c r="E8" s="7" t="s">
        <v>4</v>
      </c>
      <c r="F8" s="7" t="s">
        <v>5</v>
      </c>
      <c r="G8" s="30" t="s">
        <v>2</v>
      </c>
      <c r="H8" s="30" t="s">
        <v>3</v>
      </c>
      <c r="I8" s="7" t="s">
        <v>4</v>
      </c>
      <c r="J8" s="7" t="s">
        <v>5</v>
      </c>
      <c r="K8" s="30" t="s">
        <v>2</v>
      </c>
      <c r="L8" s="30" t="s">
        <v>3</v>
      </c>
      <c r="M8" s="7" t="s">
        <v>4</v>
      </c>
      <c r="N8" s="7" t="s">
        <v>5</v>
      </c>
      <c r="O8" s="30" t="s">
        <v>2</v>
      </c>
      <c r="P8" s="30" t="s">
        <v>3</v>
      </c>
      <c r="Q8" s="7" t="s">
        <v>4</v>
      </c>
      <c r="R8" s="7" t="s">
        <v>5</v>
      </c>
      <c r="S8" s="30" t="s">
        <v>2</v>
      </c>
      <c r="T8" s="30" t="s">
        <v>3</v>
      </c>
      <c r="U8" s="7" t="s">
        <v>4</v>
      </c>
      <c r="V8" s="7" t="s">
        <v>5</v>
      </c>
    </row>
    <row r="9" spans="1:22" ht="12.75" customHeight="1" x14ac:dyDescent="0.25">
      <c r="A9" s="30">
        <v>1</v>
      </c>
      <c r="B9" s="30">
        <v>2</v>
      </c>
      <c r="C9" s="6">
        <v>3</v>
      </c>
      <c r="D9" s="6">
        <v>4</v>
      </c>
      <c r="E9" s="6">
        <v>5</v>
      </c>
      <c r="F9" s="30">
        <v>6</v>
      </c>
      <c r="G9" s="30">
        <v>3</v>
      </c>
      <c r="H9" s="30">
        <v>4</v>
      </c>
      <c r="I9" s="30">
        <v>5</v>
      </c>
      <c r="J9" s="30">
        <v>6</v>
      </c>
      <c r="K9" s="30">
        <v>7</v>
      </c>
      <c r="L9" s="30">
        <v>8</v>
      </c>
      <c r="M9" s="30">
        <v>9</v>
      </c>
      <c r="N9" s="30">
        <v>10</v>
      </c>
      <c r="O9" s="7"/>
      <c r="P9" s="7"/>
      <c r="Q9" s="7"/>
      <c r="R9" s="7"/>
      <c r="S9" s="30">
        <v>11</v>
      </c>
      <c r="T9" s="30">
        <v>12</v>
      </c>
      <c r="U9" s="30">
        <v>13</v>
      </c>
      <c r="V9" s="30">
        <v>14</v>
      </c>
    </row>
    <row r="10" spans="1:22" ht="19.5" customHeight="1" x14ac:dyDescent="0.25">
      <c r="A10" s="8"/>
      <c r="B10" s="9" t="s">
        <v>6</v>
      </c>
      <c r="C10" s="10">
        <f>D10+E10+F10</f>
        <v>30403082.18</v>
      </c>
      <c r="D10" s="10">
        <f t="shared" ref="D10" si="0">D12</f>
        <v>0</v>
      </c>
      <c r="E10" s="10">
        <f>E11</f>
        <v>4355179.62</v>
      </c>
      <c r="F10" s="10">
        <f>F11</f>
        <v>26047902.559999999</v>
      </c>
      <c r="G10" s="10">
        <f>G11</f>
        <v>443722.28</v>
      </c>
      <c r="H10" s="10">
        <f t="shared" ref="H10:U10" si="1">H11</f>
        <v>0</v>
      </c>
      <c r="I10" s="10">
        <f t="shared" si="1"/>
        <v>432999.44</v>
      </c>
      <c r="J10" s="10">
        <f t="shared" si="1"/>
        <v>10722.840000000026</v>
      </c>
      <c r="K10" s="10">
        <f>K11</f>
        <v>30846804.460000001</v>
      </c>
      <c r="L10" s="10">
        <f t="shared" si="1"/>
        <v>0</v>
      </c>
      <c r="M10" s="10">
        <f>M11</f>
        <v>4788179.0600000005</v>
      </c>
      <c r="N10" s="10">
        <f t="shared" si="1"/>
        <v>26058625.400000002</v>
      </c>
      <c r="O10" s="10" t="e">
        <f t="shared" si="1"/>
        <v>#REF!</v>
      </c>
      <c r="P10" s="10" t="e">
        <f t="shared" si="1"/>
        <v>#REF!</v>
      </c>
      <c r="Q10" s="10" t="e">
        <f t="shared" si="1"/>
        <v>#REF!</v>
      </c>
      <c r="R10" s="10" t="e">
        <f>R11</f>
        <v>#REF!</v>
      </c>
      <c r="S10" s="10" t="e">
        <f t="shared" si="1"/>
        <v>#REF!</v>
      </c>
      <c r="T10" s="10" t="e">
        <f t="shared" si="1"/>
        <v>#REF!</v>
      </c>
      <c r="U10" s="10" t="e">
        <f t="shared" si="1"/>
        <v>#REF!</v>
      </c>
      <c r="V10" s="10" t="e">
        <f>V11</f>
        <v>#REF!</v>
      </c>
    </row>
    <row r="11" spans="1:22" s="5" customFormat="1" ht="99.75" customHeight="1" x14ac:dyDescent="0.25">
      <c r="A11" s="18" t="s">
        <v>10</v>
      </c>
      <c r="B11" s="9" t="s">
        <v>11</v>
      </c>
      <c r="C11" s="20">
        <f>C12+C14+C15+C16</f>
        <v>30403082.18</v>
      </c>
      <c r="D11" s="34">
        <f>D12+D14+D15+D16</f>
        <v>0</v>
      </c>
      <c r="E11" s="34">
        <f>E12+E14+E15+E16</f>
        <v>4355179.62</v>
      </c>
      <c r="F11" s="34">
        <f>F12+F14+F15+F16</f>
        <v>26047902.559999999</v>
      </c>
      <c r="G11" s="20">
        <f>G12+G14+G15+G16+G17</f>
        <v>443722.28</v>
      </c>
      <c r="H11" s="34">
        <f>H12+H14+H15+H16+H17</f>
        <v>0</v>
      </c>
      <c r="I11" s="34">
        <f>I12+I14+I15+I16+I17</f>
        <v>432999.44</v>
      </c>
      <c r="J11" s="34">
        <f>J12+J14+J15+J16+J17</f>
        <v>10722.840000000026</v>
      </c>
      <c r="K11" s="20">
        <f>K12+K14+K15+K16+K17</f>
        <v>30846804.460000001</v>
      </c>
      <c r="L11" s="34">
        <f>L12+L14+L15+L16+L17</f>
        <v>0</v>
      </c>
      <c r="M11" s="34">
        <f>M12+M14+M15+M16+M17</f>
        <v>4788179.0600000005</v>
      </c>
      <c r="N11" s="34">
        <f>N12+N14+N15+N16+N17</f>
        <v>26058625.400000002</v>
      </c>
      <c r="O11" s="20" t="e">
        <f>P11+Q11+R11</f>
        <v>#REF!</v>
      </c>
      <c r="P11" s="20" t="e">
        <f>P12+#REF!</f>
        <v>#REF!</v>
      </c>
      <c r="Q11" s="20" t="e">
        <f>Q12+#REF!</f>
        <v>#REF!</v>
      </c>
      <c r="R11" s="20" t="e">
        <f>R12+#REF!</f>
        <v>#REF!</v>
      </c>
      <c r="S11" s="20" t="e">
        <f>T11+U11+V11</f>
        <v>#REF!</v>
      </c>
      <c r="T11" s="20" t="e">
        <f>T12+#REF!</f>
        <v>#REF!</v>
      </c>
      <c r="U11" s="20" t="e">
        <f>U12+#REF!</f>
        <v>#REF!</v>
      </c>
      <c r="V11" s="20" t="e">
        <f>V12+#REF!</f>
        <v>#REF!</v>
      </c>
    </row>
    <row r="12" spans="1:22" ht="74.25" customHeight="1" x14ac:dyDescent="0.2">
      <c r="A12" s="16" t="s">
        <v>7</v>
      </c>
      <c r="B12" s="19" t="s">
        <v>36</v>
      </c>
      <c r="C12" s="10">
        <f>D12+E12+F12</f>
        <v>19200964.34</v>
      </c>
      <c r="D12" s="11">
        <v>0</v>
      </c>
      <c r="E12" s="11">
        <v>0</v>
      </c>
      <c r="F12" s="35">
        <v>19200964.34</v>
      </c>
      <c r="G12" s="10">
        <f>H12+I12+J12</f>
        <v>1911783.12</v>
      </c>
      <c r="H12" s="11">
        <f t="shared" ref="H12:I12" si="2">L12-D12</f>
        <v>0</v>
      </c>
      <c r="I12" s="11">
        <f t="shared" si="2"/>
        <v>0</v>
      </c>
      <c r="J12" s="11">
        <f>1494060.84+432999.44-26000+10722.84</f>
        <v>1911783.12</v>
      </c>
      <c r="K12" s="10">
        <f t="shared" ref="K12:K17" si="3">L12+M12+N12</f>
        <v>21112747.460000001</v>
      </c>
      <c r="L12" s="11">
        <v>0</v>
      </c>
      <c r="M12" s="11">
        <v>0</v>
      </c>
      <c r="N12" s="35">
        <f>19200964.34+J12</f>
        <v>21112747.460000001</v>
      </c>
      <c r="O12" s="11">
        <f>P12+Q12+R12</f>
        <v>0</v>
      </c>
      <c r="P12" s="11">
        <v>0</v>
      </c>
      <c r="Q12" s="11">
        <v>0</v>
      </c>
      <c r="R12" s="11">
        <v>0</v>
      </c>
      <c r="S12" s="11" t="e">
        <f>T12+U12+V12</f>
        <v>#REF!</v>
      </c>
      <c r="T12" s="11" t="e">
        <f>#REF!+P12</f>
        <v>#REF!</v>
      </c>
      <c r="U12" s="11" t="e">
        <f>#REF!+Q12</f>
        <v>#REF!</v>
      </c>
      <c r="V12" s="11">
        <v>0</v>
      </c>
    </row>
    <row r="13" spans="1:22" ht="17.25" customHeight="1" x14ac:dyDescent="0.25">
      <c r="A13" s="16" t="s">
        <v>30</v>
      </c>
      <c r="B13" s="36" t="s">
        <v>31</v>
      </c>
      <c r="C13" s="10"/>
      <c r="D13" s="11"/>
      <c r="E13" s="11"/>
      <c r="F13" s="11"/>
      <c r="G13" s="10"/>
      <c r="H13" s="11"/>
      <c r="I13" s="11"/>
      <c r="J13" s="35">
        <v>1667320</v>
      </c>
      <c r="K13" s="10">
        <f t="shared" ref="K13" si="4">L13+M13+N13</f>
        <v>1667320</v>
      </c>
      <c r="L13" s="11">
        <f t="shared" ref="L13:N13" si="5">D13+H13</f>
        <v>0</v>
      </c>
      <c r="M13" s="11">
        <f t="shared" si="5"/>
        <v>0</v>
      </c>
      <c r="N13" s="11">
        <f t="shared" si="5"/>
        <v>1667320</v>
      </c>
      <c r="O13" s="33"/>
      <c r="P13" s="33"/>
      <c r="Q13" s="33"/>
      <c r="R13" s="33"/>
      <c r="S13" s="33"/>
      <c r="T13" s="33"/>
      <c r="U13" s="33"/>
      <c r="V13" s="33"/>
    </row>
    <row r="14" spans="1:22" ht="32.25" customHeight="1" x14ac:dyDescent="0.25">
      <c r="A14" s="16" t="s">
        <v>24</v>
      </c>
      <c r="B14" s="31" t="s">
        <v>25</v>
      </c>
      <c r="C14" s="10">
        <f>D14+E14+F14</f>
        <v>4822160</v>
      </c>
      <c r="D14" s="32"/>
      <c r="E14" s="32"/>
      <c r="F14" s="11">
        <v>4822160</v>
      </c>
      <c r="G14" s="10">
        <f>H14+I14+J14</f>
        <v>0</v>
      </c>
      <c r="H14" s="11">
        <v>0</v>
      </c>
      <c r="I14" s="11">
        <v>0</v>
      </c>
      <c r="J14" s="11">
        <f>N14-F14</f>
        <v>0</v>
      </c>
      <c r="K14" s="10">
        <f t="shared" si="3"/>
        <v>4822160</v>
      </c>
      <c r="L14" s="11">
        <v>0</v>
      </c>
      <c r="M14" s="11">
        <v>0</v>
      </c>
      <c r="N14" s="11">
        <v>4822160</v>
      </c>
    </row>
    <row r="15" spans="1:22" ht="78.75" hidden="1" customHeight="1" x14ac:dyDescent="0.25">
      <c r="A15" s="16" t="s">
        <v>26</v>
      </c>
      <c r="B15" s="31" t="s">
        <v>29</v>
      </c>
      <c r="C15" s="10">
        <f>D15+E15+F15</f>
        <v>1494060.84</v>
      </c>
      <c r="D15" s="32"/>
      <c r="E15" s="32"/>
      <c r="F15" s="11">
        <v>1494060.84</v>
      </c>
      <c r="G15" s="10">
        <f t="shared" ref="G15:G17" si="6">H15+I15+J15</f>
        <v>-1494060.84</v>
      </c>
      <c r="H15" s="11">
        <v>0</v>
      </c>
      <c r="I15" s="11">
        <f>M15-E15</f>
        <v>0</v>
      </c>
      <c r="J15" s="11">
        <v>-1494060.84</v>
      </c>
      <c r="K15" s="10">
        <f t="shared" si="3"/>
        <v>0</v>
      </c>
      <c r="L15" s="11">
        <v>0</v>
      </c>
      <c r="M15" s="11">
        <v>0</v>
      </c>
      <c r="N15" s="11">
        <f t="shared" ref="N15" si="7">F15+J15</f>
        <v>0</v>
      </c>
    </row>
    <row r="16" spans="1:22" ht="73.5" customHeight="1" x14ac:dyDescent="0.25">
      <c r="A16" s="16" t="s">
        <v>27</v>
      </c>
      <c r="B16" s="31" t="s">
        <v>28</v>
      </c>
      <c r="C16" s="10">
        <f>D16+E16+F16</f>
        <v>4885897</v>
      </c>
      <c r="D16" s="32"/>
      <c r="E16" s="11">
        <v>4355179.62</v>
      </c>
      <c r="F16" s="11">
        <f>88881.22+441836.16</f>
        <v>530717.38</v>
      </c>
      <c r="G16" s="10">
        <f t="shared" si="6"/>
        <v>0</v>
      </c>
      <c r="H16" s="11"/>
      <c r="I16" s="11">
        <v>432999.44</v>
      </c>
      <c r="J16" s="11">
        <v>-432999.44</v>
      </c>
      <c r="K16" s="10">
        <f t="shared" si="3"/>
        <v>4885897.0000000009</v>
      </c>
      <c r="L16" s="11">
        <f t="shared" ref="L16:N17" si="8">D16+H16</f>
        <v>0</v>
      </c>
      <c r="M16" s="11">
        <f t="shared" si="8"/>
        <v>4788179.0600000005</v>
      </c>
      <c r="N16" s="11">
        <f t="shared" si="8"/>
        <v>97717.94</v>
      </c>
    </row>
    <row r="17" spans="1:22" ht="63.75" x14ac:dyDescent="0.25">
      <c r="A17" s="16" t="s">
        <v>32</v>
      </c>
      <c r="B17" s="37" t="s">
        <v>33</v>
      </c>
      <c r="C17" s="10">
        <f>D17+E17+F17</f>
        <v>0</v>
      </c>
      <c r="D17" s="32"/>
      <c r="E17" s="32"/>
      <c r="F17" s="32"/>
      <c r="G17" s="10">
        <f t="shared" si="6"/>
        <v>26000</v>
      </c>
      <c r="H17" s="32"/>
      <c r="I17" s="32"/>
      <c r="J17" s="11">
        <v>26000</v>
      </c>
      <c r="K17" s="10">
        <f t="shared" si="3"/>
        <v>26000</v>
      </c>
      <c r="L17" s="11">
        <f t="shared" si="8"/>
        <v>0</v>
      </c>
      <c r="M17" s="11">
        <f t="shared" si="8"/>
        <v>0</v>
      </c>
      <c r="N17" s="11">
        <f t="shared" si="8"/>
        <v>26000</v>
      </c>
    </row>
    <row r="18" spans="1:22" x14ac:dyDescent="0.25">
      <c r="A18" s="14"/>
    </row>
    <row r="19" spans="1:22" x14ac:dyDescent="0.25">
      <c r="A19" s="15"/>
    </row>
    <row r="20" spans="1:22" x14ac:dyDescent="0.25">
      <c r="A20" s="15"/>
    </row>
    <row r="21" spans="1:22" x14ac:dyDescent="0.25">
      <c r="A21" s="15"/>
    </row>
    <row r="22" spans="1:22" x14ac:dyDescent="0.25">
      <c r="A22" s="15"/>
    </row>
    <row r="23" spans="1:22" x14ac:dyDescent="0.25">
      <c r="A23" s="15"/>
    </row>
    <row r="24" spans="1:22" x14ac:dyDescent="0.25">
      <c r="A24" s="15"/>
    </row>
    <row r="25" spans="1:22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S25" s="1"/>
      <c r="T25" s="1"/>
      <c r="U25" s="1"/>
      <c r="V25" s="1"/>
    </row>
    <row r="26" spans="1:22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2:18" x14ac:dyDescent="0.25">
      <c r="L33" s="1"/>
      <c r="M33" s="1"/>
      <c r="N33" s="1"/>
      <c r="O33" s="1"/>
      <c r="P33" s="1"/>
      <c r="Q33" s="1"/>
      <c r="R33" s="1"/>
    </row>
  </sheetData>
  <mergeCells count="10">
    <mergeCell ref="K1:N1"/>
    <mergeCell ref="K2:N2"/>
    <mergeCell ref="A4:V4"/>
    <mergeCell ref="A7:A8"/>
    <mergeCell ref="B7:B8"/>
    <mergeCell ref="C7:F7"/>
    <mergeCell ref="G7:J7"/>
    <mergeCell ref="K7:N7"/>
    <mergeCell ref="O7:R7"/>
    <mergeCell ref="S7:V7"/>
  </mergeCells>
  <pageMargins left="1.1811023622047245" right="0.19685039370078741" top="0.35433070866141736" bottom="0.35433070866141736" header="0.31496062992125984" footer="0.31496062992125984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4" zoomScaleNormal="100" zoomScaleSheetLayoutView="110" workbookViewId="0">
      <selection activeCell="X10" sqref="X10"/>
    </sheetView>
  </sheetViews>
  <sheetFormatPr defaultColWidth="8.85546875" defaultRowHeight="12.75" x14ac:dyDescent="0.25"/>
  <cols>
    <col min="1" max="1" width="3.7109375" style="1" customWidth="1"/>
    <col min="2" max="2" width="34.140625" style="2" customWidth="1"/>
    <col min="3" max="3" width="14" style="3" hidden="1" customWidth="1"/>
    <col min="4" max="4" width="8.85546875" style="3" hidden="1" customWidth="1"/>
    <col min="5" max="5" width="10" style="3" hidden="1" customWidth="1"/>
    <col min="6" max="6" width="13.85546875" style="3" hidden="1" customWidth="1"/>
    <col min="7" max="7" width="12.42578125" style="3" customWidth="1"/>
    <col min="8" max="8" width="8.85546875" style="3" customWidth="1"/>
    <col min="9" max="9" width="8.5703125" style="3" customWidth="1"/>
    <col min="10" max="10" width="13.28515625" style="3" customWidth="1"/>
    <col min="11" max="11" width="13" style="3" customWidth="1"/>
    <col min="12" max="13" width="10.7109375" style="3" customWidth="1"/>
    <col min="14" max="14" width="12.85546875" style="3" customWidth="1"/>
    <col min="15" max="18" width="13.28515625" style="3" hidden="1" customWidth="1"/>
    <col min="19" max="19" width="11.85546875" style="3" hidden="1" customWidth="1"/>
    <col min="20" max="20" width="12.42578125" style="3" hidden="1" customWidth="1"/>
    <col min="21" max="21" width="10.28515625" style="3" hidden="1" customWidth="1"/>
    <col min="22" max="22" width="13.42578125" style="3" hidden="1" customWidth="1"/>
    <col min="23" max="23" width="13.42578125" style="1" customWidth="1"/>
    <col min="24" max="24" width="11.7109375" style="1" customWidth="1"/>
    <col min="25" max="25" width="10.85546875" style="1" customWidth="1"/>
    <col min="26" max="26" width="14.28515625" style="1" customWidth="1"/>
    <col min="27" max="16384" width="8.85546875" style="1"/>
  </cols>
  <sheetData>
    <row r="1" spans="1:26" ht="70.900000000000006" customHeight="1" x14ac:dyDescent="0.25">
      <c r="W1" s="38" t="s">
        <v>23</v>
      </c>
      <c r="X1" s="38"/>
      <c r="Y1" s="38"/>
      <c r="Z1" s="38"/>
    </row>
    <row r="2" spans="1:26" ht="12.75" customHeight="1" x14ac:dyDescent="0.25">
      <c r="B2" s="4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6" ht="31.5" customHeight="1" x14ac:dyDescent="0.25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4.5" customHeight="1" x14ac:dyDescent="0.25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13.5" customHeight="1" x14ac:dyDescent="0.2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Z5" s="24" t="s">
        <v>8</v>
      </c>
    </row>
    <row r="6" spans="1:26" ht="31.7" customHeight="1" x14ac:dyDescent="0.25">
      <c r="A6" s="40" t="s">
        <v>0</v>
      </c>
      <c r="B6" s="40" t="s">
        <v>1</v>
      </c>
      <c r="C6" s="41" t="s">
        <v>22</v>
      </c>
      <c r="D6" s="42"/>
      <c r="E6" s="42"/>
      <c r="F6" s="43"/>
      <c r="G6" s="44" t="s">
        <v>18</v>
      </c>
      <c r="H6" s="45"/>
      <c r="I6" s="45"/>
      <c r="J6" s="46"/>
      <c r="K6" s="44" t="s">
        <v>19</v>
      </c>
      <c r="L6" s="45"/>
      <c r="M6" s="45"/>
      <c r="N6" s="46"/>
      <c r="O6" s="44" t="s">
        <v>12</v>
      </c>
      <c r="P6" s="45"/>
      <c r="Q6" s="45"/>
      <c r="R6" s="46"/>
      <c r="S6" s="44" t="s">
        <v>13</v>
      </c>
      <c r="T6" s="45"/>
      <c r="U6" s="45"/>
      <c r="V6" s="46"/>
      <c r="W6" s="44" t="s">
        <v>20</v>
      </c>
      <c r="X6" s="45"/>
      <c r="Y6" s="45"/>
      <c r="Z6" s="46"/>
    </row>
    <row r="7" spans="1:26" ht="90" customHeight="1" x14ac:dyDescent="0.25">
      <c r="A7" s="40"/>
      <c r="B7" s="40"/>
      <c r="C7" s="25" t="s">
        <v>2</v>
      </c>
      <c r="D7" s="25" t="s">
        <v>3</v>
      </c>
      <c r="E7" s="7" t="s">
        <v>4</v>
      </c>
      <c r="F7" s="7" t="s">
        <v>5</v>
      </c>
      <c r="G7" s="25" t="s">
        <v>2</v>
      </c>
      <c r="H7" s="25" t="s">
        <v>3</v>
      </c>
      <c r="I7" s="7" t="s">
        <v>4</v>
      </c>
      <c r="J7" s="7" t="s">
        <v>5</v>
      </c>
      <c r="K7" s="25" t="s">
        <v>2</v>
      </c>
      <c r="L7" s="25" t="s">
        <v>3</v>
      </c>
      <c r="M7" s="7" t="s">
        <v>4</v>
      </c>
      <c r="N7" s="7" t="s">
        <v>5</v>
      </c>
      <c r="O7" s="25" t="s">
        <v>2</v>
      </c>
      <c r="P7" s="25" t="s">
        <v>3</v>
      </c>
      <c r="Q7" s="7" t="s">
        <v>4</v>
      </c>
      <c r="R7" s="7" t="s">
        <v>5</v>
      </c>
      <c r="S7" s="25" t="s">
        <v>2</v>
      </c>
      <c r="T7" s="25" t="s">
        <v>3</v>
      </c>
      <c r="U7" s="7" t="s">
        <v>4</v>
      </c>
      <c r="V7" s="7" t="s">
        <v>5</v>
      </c>
      <c r="W7" s="25" t="s">
        <v>2</v>
      </c>
      <c r="X7" s="25" t="s">
        <v>3</v>
      </c>
      <c r="Y7" s="7" t="s">
        <v>4</v>
      </c>
      <c r="Z7" s="7" t="s">
        <v>5</v>
      </c>
    </row>
    <row r="8" spans="1:26" ht="20.25" customHeight="1" x14ac:dyDescent="0.25">
      <c r="A8" s="25">
        <v>1</v>
      </c>
      <c r="B8" s="25">
        <v>2</v>
      </c>
      <c r="C8" s="6">
        <v>3</v>
      </c>
      <c r="D8" s="6">
        <v>4</v>
      </c>
      <c r="E8" s="6">
        <v>5</v>
      </c>
      <c r="F8" s="25">
        <v>6</v>
      </c>
      <c r="G8" s="25">
        <v>3</v>
      </c>
      <c r="H8" s="25">
        <v>4</v>
      </c>
      <c r="I8" s="25">
        <v>5</v>
      </c>
      <c r="J8" s="25">
        <v>6</v>
      </c>
      <c r="K8" s="25">
        <v>7</v>
      </c>
      <c r="L8" s="25">
        <v>8</v>
      </c>
      <c r="M8" s="25">
        <v>9</v>
      </c>
      <c r="N8" s="25">
        <v>10</v>
      </c>
      <c r="O8" s="7"/>
      <c r="P8" s="7"/>
      <c r="Q8" s="7"/>
      <c r="R8" s="7"/>
      <c r="S8" s="25">
        <v>11</v>
      </c>
      <c r="T8" s="25">
        <v>12</v>
      </c>
      <c r="U8" s="25">
        <v>13</v>
      </c>
      <c r="V8" s="25">
        <v>14</v>
      </c>
      <c r="W8" s="25">
        <v>15</v>
      </c>
      <c r="X8" s="25">
        <v>16</v>
      </c>
      <c r="Y8" s="25">
        <v>17</v>
      </c>
      <c r="Z8" s="25">
        <v>18</v>
      </c>
    </row>
    <row r="9" spans="1:26" ht="19.5" customHeight="1" x14ac:dyDescent="0.25">
      <c r="A9" s="8"/>
      <c r="B9" s="9" t="s">
        <v>6</v>
      </c>
      <c r="C9" s="10">
        <f>D9+E9+F9</f>
        <v>16793610</v>
      </c>
      <c r="D9" s="10">
        <f t="shared" ref="D9:E9" si="0">D11</f>
        <v>0</v>
      </c>
      <c r="E9" s="10">
        <f t="shared" si="0"/>
        <v>0</v>
      </c>
      <c r="F9" s="10">
        <f>F10</f>
        <v>16793610</v>
      </c>
      <c r="G9" s="10">
        <f t="shared" ref="G9:U10" si="1">G10</f>
        <v>1316390</v>
      </c>
      <c r="H9" s="10">
        <f t="shared" si="1"/>
        <v>0</v>
      </c>
      <c r="I9" s="10">
        <f t="shared" si="1"/>
        <v>0</v>
      </c>
      <c r="J9" s="10">
        <f t="shared" si="1"/>
        <v>1316390</v>
      </c>
      <c r="K9" s="10">
        <f t="shared" si="1"/>
        <v>18110000</v>
      </c>
      <c r="L9" s="10">
        <f t="shared" si="1"/>
        <v>0</v>
      </c>
      <c r="M9" s="10">
        <f t="shared" si="1"/>
        <v>0</v>
      </c>
      <c r="N9" s="10">
        <f t="shared" si="1"/>
        <v>18110000</v>
      </c>
      <c r="O9" s="10" t="e">
        <f t="shared" si="1"/>
        <v>#REF!</v>
      </c>
      <c r="P9" s="10" t="e">
        <f t="shared" si="1"/>
        <v>#REF!</v>
      </c>
      <c r="Q9" s="10" t="e">
        <f t="shared" si="1"/>
        <v>#REF!</v>
      </c>
      <c r="R9" s="10" t="e">
        <f>R10</f>
        <v>#REF!</v>
      </c>
      <c r="S9" s="10" t="e">
        <f t="shared" si="1"/>
        <v>#REF!</v>
      </c>
      <c r="T9" s="10" t="e">
        <f t="shared" si="1"/>
        <v>#REF!</v>
      </c>
      <c r="U9" s="10" t="e">
        <f t="shared" si="1"/>
        <v>#REF!</v>
      </c>
      <c r="V9" s="10" t="e">
        <f>V10</f>
        <v>#REF!</v>
      </c>
      <c r="W9" s="10">
        <f t="shared" ref="W9:Z10" si="2">W10</f>
        <v>18860500</v>
      </c>
      <c r="X9" s="10">
        <f t="shared" si="2"/>
        <v>0</v>
      </c>
      <c r="Y9" s="10">
        <f t="shared" si="2"/>
        <v>0</v>
      </c>
      <c r="Z9" s="10">
        <f>Z10</f>
        <v>18860500</v>
      </c>
    </row>
    <row r="10" spans="1:26" s="5" customFormat="1" ht="189" customHeight="1" x14ac:dyDescent="0.25">
      <c r="A10" s="18" t="s">
        <v>10</v>
      </c>
      <c r="B10" s="9" t="s">
        <v>11</v>
      </c>
      <c r="C10" s="20">
        <f>D10+E10+F10</f>
        <v>16793610</v>
      </c>
      <c r="D10" s="20">
        <f>D11</f>
        <v>0</v>
      </c>
      <c r="E10" s="20">
        <f t="shared" ref="E10:F10" si="3">E11</f>
        <v>0</v>
      </c>
      <c r="F10" s="20">
        <f t="shared" si="3"/>
        <v>16793610</v>
      </c>
      <c r="G10" s="20">
        <f>H10+I10+J10</f>
        <v>1316390</v>
      </c>
      <c r="H10" s="20">
        <f t="shared" si="1"/>
        <v>0</v>
      </c>
      <c r="I10" s="20">
        <f t="shared" si="1"/>
        <v>0</v>
      </c>
      <c r="J10" s="20">
        <f t="shared" si="1"/>
        <v>1316390</v>
      </c>
      <c r="K10" s="20">
        <f>L10+M10+N10</f>
        <v>18110000</v>
      </c>
      <c r="L10" s="20">
        <f t="shared" si="1"/>
        <v>0</v>
      </c>
      <c r="M10" s="20">
        <f t="shared" si="1"/>
        <v>0</v>
      </c>
      <c r="N10" s="20">
        <f t="shared" si="1"/>
        <v>18110000</v>
      </c>
      <c r="O10" s="20" t="e">
        <f>P10+Q10+R10</f>
        <v>#REF!</v>
      </c>
      <c r="P10" s="20" t="e">
        <f>P11+#REF!</f>
        <v>#REF!</v>
      </c>
      <c r="Q10" s="20" t="e">
        <f>Q11+#REF!</f>
        <v>#REF!</v>
      </c>
      <c r="R10" s="20" t="e">
        <f>R11+#REF!</f>
        <v>#REF!</v>
      </c>
      <c r="S10" s="20" t="e">
        <f>T10+U10+V10</f>
        <v>#REF!</v>
      </c>
      <c r="T10" s="20" t="e">
        <f>T11+#REF!</f>
        <v>#REF!</v>
      </c>
      <c r="U10" s="20" t="e">
        <f>U11+#REF!</f>
        <v>#REF!</v>
      </c>
      <c r="V10" s="20" t="e">
        <f>V11+#REF!</f>
        <v>#REF!</v>
      </c>
      <c r="W10" s="20">
        <f>X10+Y10+Z10</f>
        <v>18860500</v>
      </c>
      <c r="X10" s="20">
        <f t="shared" si="2"/>
        <v>0</v>
      </c>
      <c r="Y10" s="20">
        <f t="shared" si="2"/>
        <v>0</v>
      </c>
      <c r="Z10" s="20">
        <f t="shared" si="2"/>
        <v>18860500</v>
      </c>
    </row>
    <row r="11" spans="1:26" ht="76.5" x14ac:dyDescent="0.2">
      <c r="A11" s="16" t="s">
        <v>7</v>
      </c>
      <c r="B11" s="19" t="s">
        <v>9</v>
      </c>
      <c r="C11" s="11">
        <f>D11+E11+F11</f>
        <v>16793610</v>
      </c>
      <c r="D11" s="11">
        <v>0</v>
      </c>
      <c r="E11" s="11">
        <v>0</v>
      </c>
      <c r="F11" s="11">
        <v>16793610</v>
      </c>
      <c r="G11" s="11">
        <f>H11+I11+J11</f>
        <v>1316390</v>
      </c>
      <c r="H11" s="11">
        <v>0</v>
      </c>
      <c r="I11" s="11">
        <v>0</v>
      </c>
      <c r="J11" s="11">
        <f>N11-F11</f>
        <v>1316390</v>
      </c>
      <c r="K11" s="11">
        <f>L11+M11+N11</f>
        <v>18110000</v>
      </c>
      <c r="L11" s="11">
        <f>D11+H11</f>
        <v>0</v>
      </c>
      <c r="M11" s="11">
        <f>E11+I11</f>
        <v>0</v>
      </c>
      <c r="N11" s="11">
        <v>18110000</v>
      </c>
      <c r="O11" s="11">
        <f>P11+Q11+R11</f>
        <v>0</v>
      </c>
      <c r="P11" s="11">
        <v>0</v>
      </c>
      <c r="Q11" s="11">
        <v>0</v>
      </c>
      <c r="R11" s="11">
        <v>0</v>
      </c>
      <c r="S11" s="11">
        <f>T11+U11+V11</f>
        <v>0</v>
      </c>
      <c r="T11" s="11">
        <f>L11+P11</f>
        <v>0</v>
      </c>
      <c r="U11" s="11">
        <f>M11+Q11</f>
        <v>0</v>
      </c>
      <c r="V11" s="11">
        <v>0</v>
      </c>
      <c r="W11" s="11">
        <f>X11+Y11+Z11</f>
        <v>18860500</v>
      </c>
      <c r="X11" s="11">
        <f t="shared" ref="X11:Y11" si="4">P11+T11</f>
        <v>0</v>
      </c>
      <c r="Y11" s="11">
        <f t="shared" si="4"/>
        <v>0</v>
      </c>
      <c r="Z11" s="11">
        <v>18860500</v>
      </c>
    </row>
    <row r="12" spans="1:26" ht="13.15" hidden="1" customHeight="1" x14ac:dyDescent="0.2">
      <c r="A12" s="13"/>
      <c r="B12" s="21"/>
      <c r="C12" s="22"/>
      <c r="D12" s="23"/>
      <c r="E12" s="23"/>
      <c r="F12" s="23"/>
      <c r="G12" s="22"/>
      <c r="H12" s="23"/>
      <c r="I12" s="23"/>
      <c r="J12" s="23"/>
      <c r="K12" s="22"/>
      <c r="L12" s="23"/>
      <c r="M12" s="23"/>
      <c r="N12" s="23"/>
      <c r="O12" s="12"/>
      <c r="P12" s="12"/>
      <c r="Q12" s="12"/>
      <c r="R12" s="12"/>
      <c r="S12" s="23"/>
      <c r="T12" s="23"/>
      <c r="U12" s="23"/>
      <c r="V12" s="23"/>
      <c r="W12" s="27"/>
      <c r="X12" s="27"/>
      <c r="Y12" s="27"/>
      <c r="Z12" s="27"/>
    </row>
    <row r="13" spans="1:26" ht="13.15" hidden="1" customHeight="1" x14ac:dyDescent="0.2">
      <c r="A13" s="13"/>
      <c r="B13" s="19"/>
      <c r="C13" s="11"/>
      <c r="D13" s="17"/>
      <c r="E13" s="17"/>
      <c r="F13" s="17"/>
      <c r="G13" s="11"/>
      <c r="H13" s="17"/>
      <c r="I13" s="17"/>
      <c r="J13" s="17"/>
      <c r="K13" s="11"/>
      <c r="L13" s="17"/>
      <c r="M13" s="17"/>
      <c r="N13" s="17"/>
      <c r="O13" s="23"/>
      <c r="P13" s="23"/>
      <c r="Q13" s="23"/>
      <c r="R13" s="23"/>
      <c r="S13" s="17"/>
      <c r="T13" s="17"/>
      <c r="U13" s="17"/>
      <c r="V13" s="17"/>
      <c r="W13" s="8"/>
      <c r="X13" s="8"/>
      <c r="Y13" s="8"/>
      <c r="Z13" s="8"/>
    </row>
    <row r="14" spans="1:26" ht="13.15" hidden="1" customHeight="1" x14ac:dyDescent="0.25">
      <c r="A14" s="13"/>
      <c r="F14" s="3">
        <v>8078400</v>
      </c>
      <c r="O14" s="17"/>
      <c r="P14" s="17"/>
      <c r="Q14" s="17"/>
      <c r="R14" s="17"/>
      <c r="W14" s="28"/>
      <c r="Z14" s="1">
        <v>8317600</v>
      </c>
    </row>
    <row r="15" spans="1:26" ht="13.15" hidden="1" customHeight="1" x14ac:dyDescent="0.25">
      <c r="A15" s="13"/>
      <c r="W15" s="28"/>
    </row>
    <row r="16" spans="1:26" x14ac:dyDescent="0.25">
      <c r="A16" s="29"/>
      <c r="W16" s="28"/>
    </row>
    <row r="17" spans="1:23" x14ac:dyDescent="0.25">
      <c r="A17" s="29"/>
      <c r="W17" s="28"/>
    </row>
    <row r="18" spans="1:23" x14ac:dyDescent="0.25">
      <c r="A18" s="14"/>
      <c r="W18" s="28"/>
    </row>
    <row r="19" spans="1:23" x14ac:dyDescent="0.25">
      <c r="A19" s="14"/>
      <c r="W19" s="28"/>
    </row>
    <row r="20" spans="1:23" x14ac:dyDescent="0.25">
      <c r="A20" s="14"/>
      <c r="W20" s="28"/>
    </row>
    <row r="21" spans="1:23" x14ac:dyDescent="0.25">
      <c r="A21" s="14"/>
      <c r="W21" s="28"/>
    </row>
    <row r="22" spans="1:23" x14ac:dyDescent="0.25">
      <c r="A22" s="14"/>
      <c r="W22" s="28"/>
    </row>
    <row r="23" spans="1:23" x14ac:dyDescent="0.25">
      <c r="A23" s="15"/>
    </row>
    <row r="24" spans="1:23" x14ac:dyDescent="0.25">
      <c r="A24" s="15"/>
    </row>
    <row r="25" spans="1:23" x14ac:dyDescent="0.25">
      <c r="A25" s="15"/>
    </row>
    <row r="26" spans="1:23" x14ac:dyDescent="0.25">
      <c r="A26" s="15"/>
    </row>
    <row r="27" spans="1:23" x14ac:dyDescent="0.25">
      <c r="A27" s="15"/>
    </row>
    <row r="28" spans="1:23" x14ac:dyDescent="0.25">
      <c r="A28" s="15"/>
    </row>
    <row r="29" spans="1:23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S29" s="1"/>
      <c r="T29" s="1"/>
      <c r="U29" s="1"/>
      <c r="V29" s="1"/>
    </row>
    <row r="30" spans="1:23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3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3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O37" s="1"/>
      <c r="P37" s="1"/>
      <c r="Q37" s="1"/>
      <c r="R37" s="1"/>
    </row>
  </sheetData>
  <mergeCells count="10">
    <mergeCell ref="W6:Z6"/>
    <mergeCell ref="W1:Z1"/>
    <mergeCell ref="A3:Z3"/>
    <mergeCell ref="A6:A7"/>
    <mergeCell ref="B6:B7"/>
    <mergeCell ref="C6:F6"/>
    <mergeCell ref="G6:J6"/>
    <mergeCell ref="K6:N6"/>
    <mergeCell ref="O6:R6"/>
    <mergeCell ref="S6:V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2025-2026</vt:lpstr>
      <vt:lpstr>'2024'!Область_печати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2024-08-23T11:19:45Z</dcterms:modified>
</cp:coreProperties>
</file>